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17" documentId="13_ncr:1_{2FBC0CE6-9A07-4A5D-B9DE-D781EEB746F9}" xr6:coauthVersionLast="47" xr6:coauthVersionMax="47" xr10:uidLastSave="{DC92171C-0420-413B-A231-AD54C9FF398A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<sst xmlns="http://schemas.openxmlformats.org/spreadsheetml/2006/main" count="72" uniqueCount="61">
  <si>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</si>
  <si>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</si>
  <si>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</si>
  <si>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</si>
  <si>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</si>
  <si>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</si>
  <si>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</si>
  <si>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</si>
  <si>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</si>
  <si>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</si>
  <si>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</si>
  <si>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</si>
  <si>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</si>
  <si>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</si>
  <si>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</si>
  <si>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</si>
  <si>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</si>
  <si>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</si>
  <si>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</si>
  <si>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</si>
  <si>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</si>
  <si>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</si>
  <si>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</si>
  <si>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</si>
  <si>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</si>
  <si>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</si>
  <si>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</si>
  <si>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</si>
  <si>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</si>
  <si>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</si>
  <si>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</si>
  <si>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</si>
  <si>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</si>
  <si>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</si>
  <si>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</si>
  <si>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</si>
  <si>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</si>
  <si>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検証１</t>
    <rPh sb="0" eb="2">
      <t>ケンショウ</t>
    </rPh>
    <phoneticPr fontId="1"/>
  </si>
  <si>
    <t>チャートパターンのペナントによるエントリー待ち、水平レジラインをブレイクでエントリー</t>
    <rPh sb="21" eb="22">
      <t>マ</t>
    </rPh>
    <rPh sb="24" eb="26">
      <t>スイヘイ</t>
    </rPh>
    <phoneticPr fontId="1"/>
  </si>
  <si>
    <t>気づき</t>
    <rPh sb="0" eb="1">
      <t>キ</t>
    </rPh>
    <phoneticPr fontId="1"/>
  </si>
  <si>
    <t>・ペナント型で、水平レジラインをブレイクの際、大陽線が発生で、上昇へ向けていい感じになっているのに、上昇が続かなかったのか？</t>
    <rPh sb="5" eb="6">
      <t>カタ</t>
    </rPh>
    <rPh sb="8" eb="10">
      <t>スイヘイ</t>
    </rPh>
    <rPh sb="21" eb="22">
      <t>サイ</t>
    </rPh>
    <rPh sb="23" eb="24">
      <t>ダイ</t>
    </rPh>
    <rPh sb="24" eb="26">
      <t>ヨウセン</t>
    </rPh>
    <rPh sb="27" eb="29">
      <t>ハッセイ</t>
    </rPh>
    <rPh sb="31" eb="33">
      <t>ジョウショウ</t>
    </rPh>
    <rPh sb="34" eb="35">
      <t>ム</t>
    </rPh>
    <rPh sb="39" eb="40">
      <t>カン</t>
    </rPh>
    <rPh sb="50" eb="52">
      <t>ジョウショウ</t>
    </rPh>
    <rPh sb="53" eb="54">
      <t>ツヅ</t>
    </rPh>
    <phoneticPr fontId="1"/>
  </si>
  <si>
    <t>・ヘッドアンドショルダーやダブルトップの見方で相場を分析するのが初体験なので、間違っているかもですが、水平レジラインをブレイクした後の</t>
    <rPh sb="20" eb="22">
      <t>ミカタ</t>
    </rPh>
    <rPh sb="23" eb="25">
      <t>ソウバ</t>
    </rPh>
    <rPh sb="26" eb="28">
      <t>ブンセキ</t>
    </rPh>
    <rPh sb="32" eb="33">
      <t>ハツ</t>
    </rPh>
    <rPh sb="33" eb="35">
      <t>タイケン</t>
    </rPh>
    <rPh sb="39" eb="41">
      <t>マチガ</t>
    </rPh>
    <rPh sb="51" eb="53">
      <t>スイヘイ</t>
    </rPh>
    <rPh sb="65" eb="66">
      <t>アト</t>
    </rPh>
    <phoneticPr fontId="1"/>
  </si>
  <si>
    <t>　相場の動きが、トレンド反転のチャートパターンである、ヘッドアンドショルダーとダブルトップで、かつ、先日のウエブセミナーで笹田さんが</t>
    <rPh sb="1" eb="3">
      <t>ソウバ</t>
    </rPh>
    <rPh sb="4" eb="5">
      <t>ウゴ</t>
    </rPh>
    <rPh sb="12" eb="14">
      <t>ハンテン</t>
    </rPh>
    <rPh sb="50" eb="52">
      <t>センジツ</t>
    </rPh>
    <rPh sb="61" eb="63">
      <t>ササダ</t>
    </rPh>
    <phoneticPr fontId="1"/>
  </si>
  <si>
    <t>　考えております。</t>
    <rPh sb="1" eb="2">
      <t>カンガ</t>
    </rPh>
    <phoneticPr fontId="1"/>
  </si>
  <si>
    <t>質問</t>
    <rPh sb="0" eb="2">
      <t>シツモン</t>
    </rPh>
    <phoneticPr fontId="1"/>
  </si>
  <si>
    <t>上記の考え方、相場の見方はいかがでしょうか？ご教示を頂けると幸いです。</t>
    <rPh sb="0" eb="2">
      <t>ジョウキ</t>
    </rPh>
    <rPh sb="3" eb="4">
      <t>カンガ</t>
    </rPh>
    <rPh sb="5" eb="6">
      <t>カタ</t>
    </rPh>
    <rPh sb="7" eb="9">
      <t>ソウバ</t>
    </rPh>
    <rPh sb="10" eb="12">
      <t>ミカタ</t>
    </rPh>
    <rPh sb="23" eb="25">
      <t>キョウジ</t>
    </rPh>
    <rPh sb="26" eb="27">
      <t>イタダ</t>
    </rPh>
    <rPh sb="30" eb="31">
      <t>サイワ</t>
    </rPh>
    <phoneticPr fontId="1"/>
  </si>
  <si>
    <t>今回の相場の見方が、前回、笹田さんが言われていた「どういう状況なら、トレンドが継続しやすいのか（継続しにくい）をみる」の回答の</t>
    <rPh sb="0" eb="2">
      <t>コンカイ</t>
    </rPh>
    <rPh sb="3" eb="5">
      <t>ソウバ</t>
    </rPh>
    <rPh sb="6" eb="8">
      <t>ミカタ</t>
    </rPh>
    <rPh sb="10" eb="12">
      <t>ゼンカイ</t>
    </rPh>
    <rPh sb="13" eb="15">
      <t>ササダ</t>
    </rPh>
    <rPh sb="18" eb="19">
      <t>イ</t>
    </rPh>
    <rPh sb="29" eb="31">
      <t>ジョウキョウ</t>
    </rPh>
    <rPh sb="39" eb="41">
      <t>ケイゾク</t>
    </rPh>
    <rPh sb="48" eb="50">
      <t>ケイゾク</t>
    </rPh>
    <rPh sb="60" eb="62">
      <t>カイトウ</t>
    </rPh>
    <phoneticPr fontId="1"/>
  </si>
  <si>
    <t>ひとつになるかと思いますが、いかがですか？</t>
    <rPh sb="8" eb="9">
      <t>オモ</t>
    </rPh>
    <phoneticPr fontId="1"/>
  </si>
  <si>
    <t>　言われていた、右肩が上（左肩より高い）、右山が上（高い）のパターンに見える。なので、上昇が継続しなかったのではないかと</t>
    <rPh sb="1" eb="2">
      <t>イ</t>
    </rPh>
    <rPh sb="8" eb="9">
      <t>ミギ</t>
    </rPh>
    <rPh sb="9" eb="10">
      <t>カタ</t>
    </rPh>
    <rPh sb="11" eb="12">
      <t>ウエ</t>
    </rPh>
    <rPh sb="13" eb="14">
      <t>ヒダリ</t>
    </rPh>
    <rPh sb="14" eb="15">
      <t>カタ</t>
    </rPh>
    <rPh sb="17" eb="18">
      <t>タカ</t>
    </rPh>
    <rPh sb="21" eb="22">
      <t>ミギ</t>
    </rPh>
    <rPh sb="22" eb="23">
      <t>ヤマ</t>
    </rPh>
    <rPh sb="24" eb="25">
      <t>ウエ</t>
    </rPh>
    <rPh sb="26" eb="27">
      <t>タカ</t>
    </rPh>
    <rPh sb="35" eb="36">
      <t>ミ</t>
    </rPh>
    <rPh sb="43" eb="45">
      <t>ジョウショウ</t>
    </rPh>
    <rPh sb="46" eb="48">
      <t>ケイゾク</t>
    </rPh>
    <phoneticPr fontId="1"/>
  </si>
  <si>
    <t>TP ヘッドアンドショルダー</t>
    <phoneticPr fontId="1"/>
  </si>
  <si>
    <t>TP 逆ヘッドアンドショルダー</t>
    <rPh sb="3" eb="4">
      <t>ギャク</t>
    </rPh>
    <phoneticPr fontId="1"/>
  </si>
  <si>
    <t>TP ペナント</t>
    <phoneticPr fontId="1"/>
  </si>
  <si>
    <t>検証４</t>
    <rPh sb="0" eb="2">
      <t>ケンショウ</t>
    </rPh>
    <phoneticPr fontId="1"/>
  </si>
  <si>
    <t>検証３</t>
    <rPh sb="0" eb="2">
      <t>ケンショウ</t>
    </rPh>
    <phoneticPr fontId="1"/>
  </si>
  <si>
    <t>検証２</t>
    <rPh sb="0" eb="2">
      <t>ケンショウ</t>
    </rPh>
    <phoneticPr fontId="1"/>
  </si>
  <si>
    <t>気づき</t>
    <rPh sb="0" eb="1">
      <t>キ</t>
    </rPh>
    <phoneticPr fontId="1"/>
  </si>
  <si>
    <t>・ペナント型で、負けやすいパターンとして、大陽線でブレイクエントリー後、次のローソク足で、直前の大陽線の上昇の動きを打ち消す動きがあるとき。</t>
    <rPh sb="5" eb="6">
      <t>カタ</t>
    </rPh>
    <rPh sb="8" eb="9">
      <t>マ</t>
    </rPh>
    <rPh sb="21" eb="22">
      <t>ダイ</t>
    </rPh>
    <rPh sb="22" eb="24">
      <t>ヨウセン</t>
    </rPh>
    <rPh sb="34" eb="35">
      <t>アト</t>
    </rPh>
    <rPh sb="36" eb="37">
      <t>ツギ</t>
    </rPh>
    <rPh sb="42" eb="43">
      <t>アシ</t>
    </rPh>
    <rPh sb="45" eb="47">
      <t>チョクゼン</t>
    </rPh>
    <rPh sb="48" eb="49">
      <t>ダイ</t>
    </rPh>
    <rPh sb="49" eb="51">
      <t>ヨウセン</t>
    </rPh>
    <rPh sb="52" eb="54">
      <t>ジョウショウ</t>
    </rPh>
    <rPh sb="55" eb="56">
      <t>ウゴ</t>
    </rPh>
    <rPh sb="58" eb="59">
      <t>ウ</t>
    </rPh>
    <rPh sb="60" eb="61">
      <t>ケ</t>
    </rPh>
    <rPh sb="62" eb="63">
      <t>ウゴ</t>
    </rPh>
    <phoneticPr fontId="1"/>
  </si>
  <si>
    <t>　また、ペナントの左端の高値の山が、ヘッドアンドショルダーの左山を形成するとき。</t>
    <rPh sb="9" eb="10">
      <t>ヒダリ</t>
    </rPh>
    <rPh sb="10" eb="11">
      <t>ハシ</t>
    </rPh>
    <rPh sb="12" eb="14">
      <t>タカネ</t>
    </rPh>
    <rPh sb="15" eb="16">
      <t>ヤマ</t>
    </rPh>
    <rPh sb="30" eb="31">
      <t>ヒダリ</t>
    </rPh>
    <rPh sb="31" eb="32">
      <t>ヤマ</t>
    </rPh>
    <rPh sb="33" eb="35">
      <t>ケイセイ</t>
    </rPh>
    <phoneticPr fontId="1"/>
  </si>
  <si>
    <t>ペナントに加え、トレンドが継続しやすい傾向分析を行う視点で、過去チャートを見たら、ヘッドアンドショルダー、ダブルトップ、逆ヘッドアンドショルダーのパターンが見えるようになった。検証１の画像下の質問については、実践記第３０回と同じものになりますので、第３１回目としてはスルーして頂ければと思います。検証３の画像で、トレンド継続の特徴を記載しましたので、妥当な内容か否かコメントを頂ければ幸いです。同じ検証３で、ちょっと強引に、逆ヘッドアンドショルダーと解釈し、下降から上昇の反転の根拠にしましたが、こちらも妥当であったか、コメントを頂ければ幸いです。</t>
    <rPh sb="5" eb="6">
      <t>クワ</t>
    </rPh>
    <rPh sb="13" eb="15">
      <t>ケイゾク</t>
    </rPh>
    <rPh sb="19" eb="21">
      <t>ケイコウ</t>
    </rPh>
    <rPh sb="21" eb="23">
      <t>ブンセキ</t>
    </rPh>
    <rPh sb="24" eb="25">
      <t>オコナ</t>
    </rPh>
    <rPh sb="26" eb="28">
      <t>シテン</t>
    </rPh>
    <rPh sb="30" eb="32">
      <t>カコ</t>
    </rPh>
    <rPh sb="37" eb="38">
      <t>ミ</t>
    </rPh>
    <rPh sb="60" eb="61">
      <t>ギャク</t>
    </rPh>
    <rPh sb="78" eb="79">
      <t>ミ</t>
    </rPh>
    <rPh sb="88" eb="90">
      <t>ケンショウ</t>
    </rPh>
    <rPh sb="92" eb="94">
      <t>ガゾウ</t>
    </rPh>
    <rPh sb="94" eb="95">
      <t>シタ</t>
    </rPh>
    <rPh sb="96" eb="98">
      <t>シツモン</t>
    </rPh>
    <rPh sb="104" eb="107">
      <t>ジッセンキ</t>
    </rPh>
    <rPh sb="107" eb="108">
      <t>ダイ</t>
    </rPh>
    <rPh sb="110" eb="111">
      <t>カイ</t>
    </rPh>
    <rPh sb="112" eb="113">
      <t>オナ</t>
    </rPh>
    <rPh sb="124" eb="125">
      <t>ダイ</t>
    </rPh>
    <rPh sb="127" eb="129">
      <t>カイメ</t>
    </rPh>
    <rPh sb="138" eb="139">
      <t>イタダ</t>
    </rPh>
    <rPh sb="143" eb="144">
      <t>オモ</t>
    </rPh>
    <rPh sb="148" eb="150">
      <t>ケンショウ</t>
    </rPh>
    <rPh sb="152" eb="154">
      <t>ガゾウ</t>
    </rPh>
    <rPh sb="160" eb="162">
      <t>ケイゾク</t>
    </rPh>
    <rPh sb="163" eb="165">
      <t>トクチョウ</t>
    </rPh>
    <rPh sb="166" eb="168">
      <t>キサイ</t>
    </rPh>
    <rPh sb="175" eb="177">
      <t>ダトウ</t>
    </rPh>
    <rPh sb="178" eb="180">
      <t>ナイヨウ</t>
    </rPh>
    <rPh sb="181" eb="182">
      <t>イナ</t>
    </rPh>
    <rPh sb="188" eb="189">
      <t>イタダ</t>
    </rPh>
    <rPh sb="192" eb="193">
      <t>サイワ</t>
    </rPh>
    <rPh sb="197" eb="198">
      <t>オナ</t>
    </rPh>
    <rPh sb="199" eb="201">
      <t>ケンショウ</t>
    </rPh>
    <rPh sb="208" eb="210">
      <t>ゴウイン</t>
    </rPh>
    <rPh sb="212" eb="213">
      <t>ギャク</t>
    </rPh>
    <rPh sb="225" eb="227">
      <t>カイシャク</t>
    </rPh>
    <rPh sb="229" eb="231">
      <t>カコウ</t>
    </rPh>
    <rPh sb="233" eb="235">
      <t>ジョウショウ</t>
    </rPh>
    <rPh sb="236" eb="238">
      <t>ハンテン</t>
    </rPh>
    <rPh sb="239" eb="241">
      <t>コンキョ</t>
    </rPh>
    <rPh sb="252" eb="254">
      <t>ダトウ</t>
    </rPh>
    <rPh sb="265" eb="266">
      <t>イタダ</t>
    </rPh>
    <rPh sb="269" eb="270">
      <t>サイワ</t>
    </rPh>
    <phoneticPr fontId="1"/>
  </si>
  <si>
    <t>ペナント型は、今回の検証で、やはり難しいなと感じた。水平レジラインをブレイク後、仮に成行でエントリーして、その時のローソク足が大陽線であったとしても、次のローソク足がどうなるか。次のローソク足が大陰線で、大陽線の上昇の動きを打ち消す動きがあると、負け易い。専業トレーダーでべったりとパソコンに張り付くことができるなら、まだしも、兼業なので厳しいと感じた。９月のペナント型検証では、勝率がよかったから、最初は簡単かと思ったが、９月の過去チャートを再度見直し、かつ、２１年７月と８月のペナントの検証を行い、ペナント型を活用するか決めたいと思う。相場参加者が皆使うチャートパターンの方が、暗黙の合意（？）に基づく相場の動きになりやすいと思うので、難易度が高いチャートパターンの活用は疑問に感じてきた。</t>
    <rPh sb="4" eb="5">
      <t>カタ</t>
    </rPh>
    <rPh sb="7" eb="9">
      <t>コンカイ</t>
    </rPh>
    <rPh sb="10" eb="12">
      <t>ケンショウ</t>
    </rPh>
    <rPh sb="17" eb="18">
      <t>ムズカ</t>
    </rPh>
    <rPh sb="22" eb="23">
      <t>カン</t>
    </rPh>
    <rPh sb="26" eb="28">
      <t>スイヘイ</t>
    </rPh>
    <rPh sb="38" eb="39">
      <t>アト</t>
    </rPh>
    <rPh sb="40" eb="41">
      <t>カリ</t>
    </rPh>
    <rPh sb="42" eb="44">
      <t>ナリユキ</t>
    </rPh>
    <rPh sb="55" eb="56">
      <t>トキ</t>
    </rPh>
    <rPh sb="61" eb="62">
      <t>アシ</t>
    </rPh>
    <rPh sb="63" eb="64">
      <t>ダイ</t>
    </rPh>
    <rPh sb="64" eb="66">
      <t>ヨウセン</t>
    </rPh>
    <rPh sb="75" eb="76">
      <t>ツギ</t>
    </rPh>
    <rPh sb="81" eb="82">
      <t>アシ</t>
    </rPh>
    <rPh sb="89" eb="90">
      <t>ツギ</t>
    </rPh>
    <rPh sb="95" eb="96">
      <t>アシ</t>
    </rPh>
    <rPh sb="97" eb="98">
      <t>ダイ</t>
    </rPh>
    <rPh sb="98" eb="100">
      <t>インセン</t>
    </rPh>
    <rPh sb="102" eb="103">
      <t>ダイ</t>
    </rPh>
    <rPh sb="103" eb="105">
      <t>ヨウセン</t>
    </rPh>
    <rPh sb="106" eb="108">
      <t>ジョウショウ</t>
    </rPh>
    <rPh sb="109" eb="110">
      <t>ウゴ</t>
    </rPh>
    <rPh sb="112" eb="113">
      <t>ウ</t>
    </rPh>
    <rPh sb="114" eb="115">
      <t>ケ</t>
    </rPh>
    <rPh sb="116" eb="117">
      <t>ウゴ</t>
    </rPh>
    <rPh sb="123" eb="124">
      <t>マ</t>
    </rPh>
    <rPh sb="125" eb="126">
      <t>ヤス</t>
    </rPh>
    <rPh sb="128" eb="130">
      <t>センギョウ</t>
    </rPh>
    <rPh sb="146" eb="147">
      <t>ハ</t>
    </rPh>
    <rPh sb="148" eb="149">
      <t>ツ</t>
    </rPh>
    <rPh sb="164" eb="166">
      <t>ケンギョウ</t>
    </rPh>
    <rPh sb="169" eb="170">
      <t>キビ</t>
    </rPh>
    <rPh sb="173" eb="174">
      <t>カン</t>
    </rPh>
    <rPh sb="178" eb="179">
      <t>ガツ</t>
    </rPh>
    <rPh sb="184" eb="185">
      <t>カタ</t>
    </rPh>
    <rPh sb="185" eb="187">
      <t>ケンショウ</t>
    </rPh>
    <rPh sb="190" eb="192">
      <t>ショウリツ</t>
    </rPh>
    <rPh sb="200" eb="202">
      <t>サイショ</t>
    </rPh>
    <rPh sb="203" eb="205">
      <t>カンタン</t>
    </rPh>
    <rPh sb="207" eb="208">
      <t>オモ</t>
    </rPh>
    <rPh sb="213" eb="214">
      <t>ガツ</t>
    </rPh>
    <rPh sb="215" eb="217">
      <t>カコ</t>
    </rPh>
    <rPh sb="222" eb="224">
      <t>サイド</t>
    </rPh>
    <rPh sb="224" eb="226">
      <t>ミナオ</t>
    </rPh>
    <rPh sb="233" eb="234">
      <t>ネン</t>
    </rPh>
    <rPh sb="235" eb="236">
      <t>ガツ</t>
    </rPh>
    <rPh sb="238" eb="239">
      <t>ガツ</t>
    </rPh>
    <rPh sb="245" eb="247">
      <t>ケンショウ</t>
    </rPh>
    <rPh sb="248" eb="249">
      <t>オコナ</t>
    </rPh>
    <rPh sb="255" eb="256">
      <t>カタ</t>
    </rPh>
    <rPh sb="257" eb="259">
      <t>カツヨウ</t>
    </rPh>
    <rPh sb="262" eb="263">
      <t>キ</t>
    </rPh>
    <rPh sb="267" eb="268">
      <t>オモ</t>
    </rPh>
    <rPh sb="270" eb="272">
      <t>ソウバ</t>
    </rPh>
    <rPh sb="272" eb="275">
      <t>サンカシャ</t>
    </rPh>
    <rPh sb="276" eb="277">
      <t>ミナ</t>
    </rPh>
    <rPh sb="277" eb="278">
      <t>ツカ</t>
    </rPh>
    <rPh sb="288" eb="289">
      <t>ホウ</t>
    </rPh>
    <rPh sb="291" eb="293">
      <t>アンモク</t>
    </rPh>
    <rPh sb="294" eb="296">
      <t>ゴウイ</t>
    </rPh>
    <rPh sb="300" eb="301">
      <t>モト</t>
    </rPh>
    <rPh sb="303" eb="305">
      <t>ソウバ</t>
    </rPh>
    <rPh sb="306" eb="307">
      <t>ウゴ</t>
    </rPh>
    <rPh sb="315" eb="316">
      <t>オモ</t>
    </rPh>
    <rPh sb="320" eb="323">
      <t>ナンイド</t>
    </rPh>
    <rPh sb="324" eb="325">
      <t>タカ</t>
    </rPh>
    <rPh sb="335" eb="337">
      <t>カツヨウ</t>
    </rPh>
    <rPh sb="338" eb="340">
      <t>ギモン</t>
    </rPh>
    <rPh sb="341" eb="342">
      <t>カン</t>
    </rPh>
    <phoneticPr fontId="1"/>
  </si>
  <si>
    <t>ペナント型の過去チャートの検証を継続する。</t>
    <rPh sb="4" eb="5">
      <t>カタ</t>
    </rPh>
    <rPh sb="6" eb="8">
      <t>カコ</t>
    </rPh>
    <rPh sb="13" eb="15">
      <t>ケンショウ</t>
    </rPh>
    <rPh sb="16" eb="18">
      <t>ケイゾク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</si>
</sst>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23812</xdr:colOff>
      <xdr:row>2</xdr:row>
      <xdr:rowOff>107155</xdr:rowOff>
    </xdr:from>
    <xdr:to>
      <xdr:col>25</xdr:col>
      <xdr:colOff>425239</xdr:colOff>
      <xdr:row>38</xdr:row>
      <xdr:rowOff>71639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C9C756A1-BEC6-4899-BE2D-1C048A5EA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" y="464343"/>
          <a:ext cx="15188989" cy="6393859"/>
        </a:xfrm>
        <a:prstGeom prst="rect">
          <a:avLst/>
        </a:prstGeom>
      </xdr:spPr>
    </xdr:pic>
    <xdr:clientData/>
  </xdr:twoCellAnchor>
  <xdr:twoCellAnchor editAs="oneCell">
    <xdr:from>
      <xdr:col>8</xdr:col>
      <xdr:colOff>321468</xdr:colOff>
      <xdr:row>41</xdr:row>
      <xdr:rowOff>154780</xdr:rowOff>
    </xdr:from>
    <xdr:to>
      <xdr:col>21</xdr:col>
      <xdr:colOff>448598</xdr:colOff>
      <xdr:row>77</xdr:row>
      <xdr:rowOff>71620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290D1A6-AF7E-4B09-ABB0-1974E73E9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3968" y="7477124"/>
          <a:ext cx="8175755" cy="6346215"/>
        </a:xfrm>
        <a:prstGeom prst="rect">
          <a:avLst/>
        </a:prstGeom>
      </xdr:spPr>
    </xdr:pic>
    <xdr:clientData/>
  </xdr:twoCellAnchor>
  <xdr:twoCellAnchor>
    <xdr:from>
      <xdr:col>16</xdr:col>
      <xdr:colOff>261937</xdr:colOff>
      <xdr:row>29</xdr:row>
      <xdr:rowOff>35718</xdr:rowOff>
    </xdr:from>
    <xdr:to>
      <xdr:col>19</xdr:col>
      <xdr:colOff>226219</xdr:colOff>
      <xdr:row>40</xdr:row>
      <xdr:rowOff>83344</xdr:rowOff>
    </xdr:to>
    <xdr:sp macro="" textlink="">
      <xdr:nvSpPr>
        <xdr:cNvPr id="26" name="矢印: 下 25">
          <a:extLst>
            <a:ext uri="{FF2B5EF4-FFF2-40B4-BE49-F238E27FC236}">
              <a16:creationId xmlns:a16="http://schemas.microsoft.com/office/drawing/2014/main" id="{E2BAF8B3-7905-4BE0-8812-2215D07D60C5}"/>
            </a:ext>
          </a:extLst>
        </xdr:cNvPr>
        <xdr:cNvSpPr/>
      </xdr:nvSpPr>
      <xdr:spPr>
        <a:xfrm>
          <a:off x="9977437" y="5214937"/>
          <a:ext cx="1821657" cy="2012157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0</xdr:colOff>
      <xdr:row>92</xdr:row>
      <xdr:rowOff>71437</xdr:rowOff>
    </xdr:from>
    <xdr:to>
      <xdr:col>25</xdr:col>
      <xdr:colOff>391899</xdr:colOff>
      <xdr:row>127</xdr:row>
      <xdr:rowOff>166871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5B1EE51-416E-4975-BCA5-0FFC66E91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6502062"/>
          <a:ext cx="15179461" cy="6346215"/>
        </a:xfrm>
        <a:prstGeom prst="rect">
          <a:avLst/>
        </a:prstGeom>
      </xdr:spPr>
    </xdr:pic>
    <xdr:clientData/>
  </xdr:twoCellAnchor>
  <xdr:twoCellAnchor editAs="oneCell">
    <xdr:from>
      <xdr:col>1</xdr:col>
      <xdr:colOff>35719</xdr:colOff>
      <xdr:row>131</xdr:row>
      <xdr:rowOff>59532</xdr:rowOff>
    </xdr:from>
    <xdr:to>
      <xdr:col>14</xdr:col>
      <xdr:colOff>329575</xdr:colOff>
      <xdr:row>167</xdr:row>
      <xdr:rowOff>14488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3124B90-AB31-4530-B8E6-379738361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5782" y="23455313"/>
          <a:ext cx="8271043" cy="6384331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488156</xdr:colOff>
      <xdr:row>169</xdr:row>
      <xdr:rowOff>71436</xdr:rowOff>
    </xdr:from>
    <xdr:to>
      <xdr:col>25</xdr:col>
      <xdr:colOff>427636</xdr:colOff>
      <xdr:row>205</xdr:row>
      <xdr:rowOff>7334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BEE7EBAE-5C5C-42FD-A66A-ABF2013E3F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8156" y="30253780"/>
          <a:ext cx="15227105" cy="6365273"/>
        </a:xfrm>
        <a:prstGeom prst="rect">
          <a:avLst/>
        </a:prstGeom>
      </xdr:spPr>
    </xdr:pic>
    <xdr:clientData/>
  </xdr:twoCellAnchor>
  <xdr:twoCellAnchor editAs="oneCell">
    <xdr:from>
      <xdr:col>0</xdr:col>
      <xdr:colOff>488157</xdr:colOff>
      <xdr:row>209</xdr:row>
      <xdr:rowOff>47625</xdr:rowOff>
    </xdr:from>
    <xdr:to>
      <xdr:col>14</xdr:col>
      <xdr:colOff>224777</xdr:colOff>
      <xdr:row>244</xdr:row>
      <xdr:rowOff>143059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9AF0EB0-8A72-4995-BF4E-4CFE7C4F1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157" y="37373719"/>
          <a:ext cx="8213870" cy="6346215"/>
        </a:xfrm>
        <a:prstGeom prst="rect">
          <a:avLst/>
        </a:prstGeom>
      </xdr:spPr>
    </xdr:pic>
    <xdr:clientData/>
  </xdr:twoCellAnchor>
  <xdr:twoCellAnchor editAs="oneCell">
    <xdr:from>
      <xdr:col>0</xdr:col>
      <xdr:colOff>464344</xdr:colOff>
      <xdr:row>248</xdr:row>
      <xdr:rowOff>11907</xdr:rowOff>
    </xdr:from>
    <xdr:to>
      <xdr:col>25</xdr:col>
      <xdr:colOff>356180</xdr:colOff>
      <xdr:row>283</xdr:row>
      <xdr:rowOff>174043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89AFB660-639A-4C6D-BB0B-85DA15A957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4344" y="44303157"/>
          <a:ext cx="15179461" cy="6412917"/>
        </a:xfrm>
        <a:prstGeom prst="rect">
          <a:avLst/>
        </a:prstGeom>
      </xdr:spPr>
    </xdr:pic>
    <xdr:clientData/>
  </xdr:twoCellAnchor>
  <xdr:twoCellAnchor>
    <xdr:from>
      <xdr:col>5</xdr:col>
      <xdr:colOff>83344</xdr:colOff>
      <xdr:row>245</xdr:row>
      <xdr:rowOff>83343</xdr:rowOff>
    </xdr:from>
    <xdr:to>
      <xdr:col>8</xdr:col>
      <xdr:colOff>309562</xdr:colOff>
      <xdr:row>247</xdr:row>
      <xdr:rowOff>71438</xdr:rowOff>
    </xdr:to>
    <xdr:sp macro="" textlink="">
      <xdr:nvSpPr>
        <xdr:cNvPr id="33" name="矢印: 下 32">
          <a:extLst>
            <a:ext uri="{FF2B5EF4-FFF2-40B4-BE49-F238E27FC236}">
              <a16:creationId xmlns:a16="http://schemas.microsoft.com/office/drawing/2014/main" id="{08DF0AE3-622C-4C59-AA1E-6850CCDD4A07}"/>
            </a:ext>
          </a:extLst>
        </xdr:cNvPr>
        <xdr:cNvSpPr/>
      </xdr:nvSpPr>
      <xdr:spPr>
        <a:xfrm>
          <a:off x="2988469" y="43838812"/>
          <a:ext cx="2083593" cy="345282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95250</xdr:colOff>
      <xdr:row>128</xdr:row>
      <xdr:rowOff>119062</xdr:rowOff>
    </xdr:from>
    <xdr:to>
      <xdr:col>9</xdr:col>
      <xdr:colOff>535781</xdr:colOff>
      <xdr:row>131</xdr:row>
      <xdr:rowOff>11906</xdr:rowOff>
    </xdr:to>
    <xdr:sp macro="" textlink="">
      <xdr:nvSpPr>
        <xdr:cNvPr id="34" name="矢印: 下 33">
          <a:extLst>
            <a:ext uri="{FF2B5EF4-FFF2-40B4-BE49-F238E27FC236}">
              <a16:creationId xmlns:a16="http://schemas.microsoft.com/office/drawing/2014/main" id="{0140913B-7CE3-4139-B178-E1FBF58AE4E8}"/>
            </a:ext>
          </a:extLst>
        </xdr:cNvPr>
        <xdr:cNvSpPr/>
      </xdr:nvSpPr>
      <xdr:spPr>
        <a:xfrm>
          <a:off x="3619500" y="22979062"/>
          <a:ext cx="2297906" cy="4286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3" sqref="P1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35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38</v>
      </c>
    </row>
    <row r="5" spans="1:18" ht="19.5" thickBot="1" x14ac:dyDescent="0.45">
      <c r="A5" s="1" t="s">
        <v>12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44350</v>
      </c>
      <c r="C9" s="50">
        <v>1</v>
      </c>
      <c r="D9" s="54">
        <v>0</v>
      </c>
      <c r="E9" s="55">
        <v>0</v>
      </c>
      <c r="F9" s="85">
        <v>0</v>
      </c>
      <c r="G9" s="22">
        <f>IF(D9="","",G8+M9)</f>
        <v>100000</v>
      </c>
      <c r="H9" s="22">
        <f t="shared" ref="H9" si="0">IF(E9="","",H8+N9)</f>
        <v>100000</v>
      </c>
      <c r="I9" s="22">
        <f t="shared" ref="I9" si="1">IF(F9="","",I8+O9)</f>
        <v>100000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0</v>
      </c>
      <c r="N9" s="42">
        <f>IF(E9="","",K9*E9)</f>
        <v>0</v>
      </c>
      <c r="O9" s="43">
        <f>IF(F9="","",L9*F9)</f>
        <v>0</v>
      </c>
      <c r="P9" s="40"/>
      <c r="Q9" s="40"/>
      <c r="R9" s="40"/>
    </row>
    <row r="10" spans="1:18" x14ac:dyDescent="0.4">
      <c r="A10" s="9">
        <v>2</v>
      </c>
      <c r="B10" s="5">
        <v>44351</v>
      </c>
      <c r="C10" s="47">
        <v>2</v>
      </c>
      <c r="D10" s="56">
        <v>1.27</v>
      </c>
      <c r="E10" s="57">
        <v>1.5</v>
      </c>
      <c r="F10" s="83">
        <v>2</v>
      </c>
      <c r="G10" s="22">
        <f t="shared" ref="G10:G42" si="2">IF(D10="","",G9+M10)</f>
        <v>103810</v>
      </c>
      <c r="H10" s="22">
        <f t="shared" ref="H10:H42" si="3">IF(E10="","",H9+N10)</f>
        <v>104500</v>
      </c>
      <c r="I10" s="22">
        <f t="shared" ref="I10:I42" si="4">IF(F10="","",I9+O10)</f>
        <v>106000</v>
      </c>
      <c r="J10" s="44">
        <f t="shared" ref="J10:J12" si="5">IF(G9="","",G9*0.03)</f>
        <v>3000</v>
      </c>
      <c r="K10" s="45">
        <f t="shared" ref="K10:K12" si="6">IF(H9="","",H9*0.03)</f>
        <v>3000</v>
      </c>
      <c r="L10" s="46">
        <f t="shared" ref="L10:L12" si="7">IF(I9="","",I9*0.03)</f>
        <v>3000</v>
      </c>
      <c r="M10" s="44">
        <f t="shared" ref="M10:M12" si="8">IF(D10="","",J10*D10)</f>
        <v>3810</v>
      </c>
      <c r="N10" s="45">
        <f t="shared" ref="N10:N12" si="9">IF(E10="","",K10*E10)</f>
        <v>4500</v>
      </c>
      <c r="O10" s="46">
        <f t="shared" ref="O10:O12" si="10">IF(F10="","",L10*F10)</f>
        <v>6000</v>
      </c>
      <c r="P10" s="40" t="s">
        <v>49</v>
      </c>
      <c r="Q10" s="40"/>
      <c r="R10" s="40"/>
    </row>
    <row r="11" spans="1:18" x14ac:dyDescent="0.4">
      <c r="A11" s="9">
        <v>3</v>
      </c>
      <c r="B11" s="5">
        <v>44368</v>
      </c>
      <c r="C11" s="47">
        <v>1</v>
      </c>
      <c r="D11" s="56">
        <v>1.27</v>
      </c>
      <c r="E11" s="57">
        <v>1.5</v>
      </c>
      <c r="F11" s="83">
        <v>2</v>
      </c>
      <c r="G11" s="22">
        <f t="shared" si="2"/>
        <v>107765.16099999999</v>
      </c>
      <c r="H11" s="22">
        <f t="shared" si="3"/>
        <v>109202.5</v>
      </c>
      <c r="I11" s="22">
        <f t="shared" si="4"/>
        <v>112360</v>
      </c>
      <c r="J11" s="44">
        <f t="shared" si="5"/>
        <v>3114.2999999999997</v>
      </c>
      <c r="K11" s="45">
        <f t="shared" si="6"/>
        <v>3135</v>
      </c>
      <c r="L11" s="46">
        <f t="shared" si="7"/>
        <v>3180</v>
      </c>
      <c r="M11" s="44">
        <f t="shared" si="8"/>
        <v>3955.1609999999996</v>
      </c>
      <c r="N11" s="45">
        <f t="shared" si="9"/>
        <v>4702.5</v>
      </c>
      <c r="O11" s="46">
        <f t="shared" si="10"/>
        <v>6360</v>
      </c>
      <c r="P11" s="40" t="s">
        <v>50</v>
      </c>
      <c r="Q11" s="40"/>
      <c r="R11" s="40"/>
    </row>
    <row r="12" spans="1:18" x14ac:dyDescent="0.4">
      <c r="A12" s="9">
        <v>4</v>
      </c>
      <c r="B12" s="5">
        <v>44378</v>
      </c>
      <c r="C12" s="47">
        <v>1</v>
      </c>
      <c r="D12" s="56">
        <v>-1</v>
      </c>
      <c r="E12" s="57">
        <v>-1</v>
      </c>
      <c r="F12" s="83">
        <v>-1</v>
      </c>
      <c r="G12" s="22">
        <f t="shared" si="2"/>
        <v>104532.20616999999</v>
      </c>
      <c r="H12" s="22">
        <f t="shared" si="3"/>
        <v>105926.425</v>
      </c>
      <c r="I12" s="22">
        <f t="shared" si="4"/>
        <v>108989.2</v>
      </c>
      <c r="J12" s="44">
        <f t="shared" si="5"/>
        <v>3232.9548299999997</v>
      </c>
      <c r="K12" s="45">
        <f t="shared" si="6"/>
        <v>3276.0749999999998</v>
      </c>
      <c r="L12" s="46">
        <f t="shared" si="7"/>
        <v>3370.7999999999997</v>
      </c>
      <c r="M12" s="44">
        <f t="shared" si="8"/>
        <v>-3232.9548299999997</v>
      </c>
      <c r="N12" s="45">
        <f t="shared" si="9"/>
        <v>-3276.0749999999998</v>
      </c>
      <c r="O12" s="46">
        <f t="shared" si="10"/>
        <v>-3370.7999999999997</v>
      </c>
      <c r="P12" s="40" t="s">
        <v>51</v>
      </c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>
        <f t="shared" ref="J13:J58" si="11">IF(G12="","",G12*0.03)</f>
        <v>3135.9661850999996</v>
      </c>
      <c r="K13" s="45">
        <f t="shared" ref="K13:K58" si="12">IF(H12="","",H12*0.03)</f>
        <v>3177.7927500000001</v>
      </c>
      <c r="L13" s="46">
        <f t="shared" ref="L13:L58" si="13">IF(I12="","",I12*0.03)</f>
        <v>3269.6759999999999</v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83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83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2</v>
      </c>
      <c r="E59" s="7">
        <f>COUNTIF(E9:E58,1.5)</f>
        <v>2</v>
      </c>
      <c r="F59" s="8">
        <f>COUNTIF(F9:F58,2)</f>
        <v>2</v>
      </c>
      <c r="G59" s="69">
        <f>M59+G8</f>
        <v>104532.20617</v>
      </c>
      <c r="H59" s="70">
        <f>N59+H8</f>
        <v>105926.425</v>
      </c>
      <c r="I59" s="71">
        <f>O59+I8</f>
        <v>108989.2</v>
      </c>
      <c r="J59" s="66" t="s">
        <v>30</v>
      </c>
      <c r="K59" s="67">
        <f>B58-B9</f>
        <v>-44350</v>
      </c>
      <c r="L59" s="68" t="s">
        <v>31</v>
      </c>
      <c r="M59" s="80">
        <f>SUM(M9:M58)</f>
        <v>4532.2061700000004</v>
      </c>
      <c r="N59" s="81">
        <f>SUM(N9:N58)</f>
        <v>5926.4250000000002</v>
      </c>
      <c r="O59" s="82">
        <f>SUM(O9:O58)</f>
        <v>8989.2000000000007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1</v>
      </c>
      <c r="E61" s="7">
        <f>COUNTIF(E9:E58,0)</f>
        <v>1</v>
      </c>
      <c r="F61" s="7">
        <f>COUNTIF(F9:F58,0)</f>
        <v>1</v>
      </c>
      <c r="G61" s="75">
        <f>G59/G8</f>
        <v>1.0453220617000001</v>
      </c>
      <c r="H61" s="76">
        <f t="shared" ref="H61" si="21">H59/H8</f>
        <v>1.05926425</v>
      </c>
      <c r="I61" s="77">
        <f>I59/I8</f>
        <v>1.0898919999999999</v>
      </c>
      <c r="J61" s="64">
        <f>(G61-100%)*30/K59</f>
        <v>-3.0657538917700167E-5</v>
      </c>
      <c r="K61" s="64">
        <f>(H61-100%)*30/K59</f>
        <v>-4.0088556933483665E-5</v>
      </c>
      <c r="L61" s="65">
        <f>(I61-100%)*30/K59</f>
        <v>-6.0806313416008926E-5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0.5</v>
      </c>
      <c r="E62" s="73">
        <f t="shared" si="22"/>
        <v>0.5</v>
      </c>
      <c r="F62" s="74">
        <f>F59/(F59+F60+F61)</f>
        <v>0.5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I288"/>
  <sheetViews>
    <sheetView topLeftCell="A241" zoomScale="80" zoomScaleNormal="80" workbookViewId="0">
      <selection activeCell="D294" sqref="D29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37</v>
      </c>
    </row>
    <row r="43" spans="2:2" x14ac:dyDescent="0.4">
      <c r="B43" s="84"/>
    </row>
    <row r="44" spans="2:2" x14ac:dyDescent="0.4">
      <c r="B44" s="84"/>
    </row>
    <row r="45" spans="2:2" x14ac:dyDescent="0.4">
      <c r="B45" s="84"/>
    </row>
    <row r="46" spans="2:2" x14ac:dyDescent="0.4">
      <c r="B46" s="84"/>
    </row>
    <row r="47" spans="2:2" x14ac:dyDescent="0.4">
      <c r="B47" s="84"/>
    </row>
    <row r="49" spans="2:2" x14ac:dyDescent="0.4">
      <c r="B49" s="84"/>
    </row>
    <row r="80" spans="9:9" x14ac:dyDescent="0.4">
      <c r="I80" s="52" t="s">
        <v>39</v>
      </c>
    </row>
    <row r="81" spans="2:9" x14ac:dyDescent="0.4">
      <c r="I81" s="52" t="s">
        <v>40</v>
      </c>
    </row>
    <row r="82" spans="2:9" x14ac:dyDescent="0.4">
      <c r="I82" s="52" t="s">
        <v>41</v>
      </c>
    </row>
    <row r="83" spans="2:9" x14ac:dyDescent="0.4">
      <c r="I83" s="52" t="s">
        <v>42</v>
      </c>
    </row>
    <row r="84" spans="2:9" x14ac:dyDescent="0.4">
      <c r="I84" s="52" t="s">
        <v>48</v>
      </c>
    </row>
    <row r="85" spans="2:9" x14ac:dyDescent="0.4">
      <c r="I85" s="52" t="s">
        <v>43</v>
      </c>
    </row>
    <row r="86" spans="2:9" x14ac:dyDescent="0.4">
      <c r="I86" s="52" t="s">
        <v>44</v>
      </c>
    </row>
    <row r="87" spans="2:9" x14ac:dyDescent="0.4">
      <c r="I87" s="52" t="s">
        <v>45</v>
      </c>
    </row>
    <row r="88" spans="2:9" x14ac:dyDescent="0.4">
      <c r="I88" s="52" t="s">
        <v>46</v>
      </c>
    </row>
    <row r="89" spans="2:9" x14ac:dyDescent="0.4">
      <c r="I89" s="52" t="s">
        <v>47</v>
      </c>
    </row>
    <row r="92" spans="2:9" x14ac:dyDescent="0.4">
      <c r="B92" s="52" t="s">
        <v>54</v>
      </c>
    </row>
    <row r="169" spans="2:2" x14ac:dyDescent="0.4">
      <c r="B169" s="52" t="s">
        <v>53</v>
      </c>
    </row>
    <row r="209" spans="2:2" x14ac:dyDescent="0.4">
      <c r="B209" s="52" t="s">
        <v>52</v>
      </c>
    </row>
    <row r="286" spans="2:2" x14ac:dyDescent="0.4">
      <c r="B286" s="52" t="s">
        <v>55</v>
      </c>
    </row>
    <row r="287" spans="2:2" x14ac:dyDescent="0.4">
      <c r="B287" s="52" t="s">
        <v>56</v>
      </c>
    </row>
    <row r="288" spans="2:2" x14ac:dyDescent="0.4">
      <c r="B288" s="52" t="s">
        <v>57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L17" sqref="L17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58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26</v>
      </c>
    </row>
    <row r="12" spans="1:10" x14ac:dyDescent="0.4">
      <c r="A12" s="96" t="s">
        <v>59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2" t="s">
        <v>27</v>
      </c>
    </row>
    <row r="22" spans="1:10" x14ac:dyDescent="0.4">
      <c r="A22" s="96" t="s">
        <v>60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2021-10-08T13:29:40Z</dcterms:modified>
</cp:coreProperties>
</file>